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подпись'!$11:$12</definedName>
  </definedNames>
  <calcPr fullCalcOnLoad="1"/>
</workbook>
</file>

<file path=xl/sharedStrings.xml><?xml version="1.0" encoding="utf-8"?>
<sst xmlns="http://schemas.openxmlformats.org/spreadsheetml/2006/main" count="175" uniqueCount="168">
  <si>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</si>
  <si>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</si>
  <si>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</si>
  <si>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</si>
  <si>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</si>
  <si>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</si>
  <si>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</si>
  <si>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</si>
  <si>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</si>
  <si>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</si>
  <si>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</si>
  <si>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</si>
  <si>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</si>
  <si>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</si>
  <si>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</si>
  <si>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</si>
  <si>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</si>
  <si>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</si>
  <si>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</si>
  <si>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</si>
  <si>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</si>
  <si>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</si>
  <si>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</si>
  <si>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</si>
  <si>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</si>
  <si>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</si>
  <si>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</si>
  <si>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</si>
  <si>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</si>
  <si>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Межбюджетные трансферты общего характера бюджетам муниципальных образований</t>
  </si>
  <si>
    <t>Источники внутреннего финансирования дефицита областного бюджета</t>
  </si>
  <si>
    <t>1 01 00000 00 0000 000</t>
  </si>
  <si>
    <t>1 03 00000 00 0000 000</t>
  </si>
  <si>
    <t>1 05 00000 00 0000 000</t>
  </si>
  <si>
    <t>1 11 00000 00 0000 000</t>
  </si>
  <si>
    <t>1 14 00000 00 0000 000</t>
  </si>
  <si>
    <t>возврат остатков субсидий и субвенций и иных межбюджетных трансфертов, имеющих целевое назначение, прошлых лет, из бюджетов городских поселений</t>
  </si>
  <si>
    <t>2 00 00000 00 0000 000</t>
  </si>
  <si>
    <t>0100</t>
  </si>
  <si>
    <t>0400</t>
  </si>
  <si>
    <t>0500</t>
  </si>
  <si>
    <t>1400</t>
  </si>
  <si>
    <t>0113</t>
  </si>
  <si>
    <t>Другие общегосударственные вопросы</t>
  </si>
  <si>
    <t>0409</t>
  </si>
  <si>
    <t>Дорожное хозяйство (дорожные фонды)</t>
  </si>
  <si>
    <t>1403</t>
  </si>
  <si>
    <t>КБК</t>
  </si>
  <si>
    <t>1 08 00000 00 0000 000</t>
  </si>
  <si>
    <t>1 12 00000 00 0000 000</t>
  </si>
  <si>
    <t>1 13 00000 00 0000 000</t>
  </si>
  <si>
    <t>доходы от оказания платных усуг (работ) и компенсации затрат государства</t>
  </si>
  <si>
    <t>1 16 00000 00 0000 000</t>
  </si>
  <si>
    <t>1 17 00000 00 0000 000</t>
  </si>
  <si>
    <t>Образование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</si>
  <si>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</si>
  <si>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</si>
  <si>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</si>
  <si>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</si>
  <si>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0501</t>
  </si>
  <si>
    <t>Жилищное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</si>
  <si>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</si>
  <si>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</si>
  <si>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</si>
  <si>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</si>
  <si>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</si>
  <si>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</si>
  <si>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</si>
  <si>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</si>
  <si>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</si>
  <si>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</si>
  <si>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Культура. кинематография</t>
  </si>
  <si>
    <t>0801</t>
  </si>
  <si>
    <t>Культура</t>
  </si>
  <si>
    <t>0804</t>
  </si>
  <si>
    <t>Другие вопросы в области культуры.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</si>
  <si>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</si>
  <si>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</si>
  <si>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</si>
  <si>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</si>
  <si>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</si>
  <si>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</si>
  <si>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</si>
  <si>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</si>
  <si>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</si>
  <si>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</si>
  <si>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</si>
  <si>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</si>
  <si>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</si>
  <si>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</si>
  <si>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</si>
  <si>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</si>
  <si>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</si>
  <si>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</si>
  <si>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</si>
  <si>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</si>
  <si>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</si>
  <si>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</si>
  <si>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1401</t>
  </si>
  <si>
    <t>Дотации</t>
  </si>
  <si>
    <t>Прочие межбюджетные трансферты общего характера</t>
  </si>
  <si>
    <t xml:space="preserve"> 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</si>
  <si>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</si>
  <si>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</si>
  <si>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</si>
  <si>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</si>
  <si>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</si>
  <si>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</si>
  <si>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</si>
  <si>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</si>
  <si>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0102</t>
  </si>
  <si>
    <t xml:space="preserve">Функционирование высшего должностного лица субъекта Российской Федерации и муниципальногообразования </t>
  </si>
  <si>
    <t>0111</t>
  </si>
  <si>
    <t>Резервные фонды</t>
  </si>
  <si>
    <t>0703</t>
  </si>
  <si>
    <t>Начальное профессиональное образование</t>
  </si>
  <si>
    <t>0105</t>
  </si>
  <si>
    <t>Судебная система</t>
  </si>
  <si>
    <t xml:space="preserve">Источники финансирования дефицита бюджета </t>
  </si>
  <si>
    <t xml:space="preserve">             в 3,8 р.б.</t>
  </si>
  <si>
    <t>Наименование категории работников</t>
  </si>
  <si>
    <t>Муниципальные служащие</t>
  </si>
  <si>
    <t>Приложение №1</t>
  </si>
  <si>
    <t>Приложение №2</t>
  </si>
  <si>
    <t xml:space="preserve">Глава Турковского муниципального района                                                                                                           А.В.Никитин 
</t>
  </si>
  <si>
    <t>1 00 00000 00 0000 000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</si>
  <si>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</si>
  <si>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</si>
  <si>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</si>
  <si>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</si>
  <si>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</si>
  <si>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1 05 02000 00 0000 110</t>
  </si>
  <si>
    <t>1 05 03000 00 0000 110</t>
  </si>
  <si>
    <t>1 05 04000 02 0000 110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</si>
  <si>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</si>
  <si>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</si>
  <si>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</si>
  <si>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Неналоговые доходы</t>
  </si>
  <si>
    <t>1 11 05010 00 0000 120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</si>
  <si>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</si>
  <si>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</si>
  <si>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</si>
  <si>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</si>
  <si>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</si>
  <si>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</si>
  <si>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</si>
  <si>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</si>
  <si>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2 19 00000 00 0000 000</t>
  </si>
  <si>
    <t>доходы,получаемые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</si>
  <si>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</si>
  <si>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бюджетных и автономных учреждений)</t>
  </si>
  <si>
    <t>0406</t>
  </si>
  <si>
    <t>Водное хозяйство</t>
  </si>
  <si>
    <t>Работники муниципальных учреждений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</si>
  <si>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</si>
  <si>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</si>
  <si>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Сведения о численности муниципальных служащих, работников подведомственных муниципальных учреждений и затратах на их денежное содержание (приложение 1) и исполнении бюджета Турковского муниципального района (приложение 2) за 1 квартал 2021 года. (Постановление Главы администрации Турковского муниципального района от 11.08.2008г.№417)</t>
  </si>
  <si>
    <t>Сведения об исполнении бюджета Турковского муниципального  района Саратовской области 
за  1 квартал 2021 года</t>
  </si>
  <si>
    <t>Кассовое исполнение
 за   январь- март 2020 год</t>
  </si>
  <si>
    <t>Кассовое исполнение
 за  январь-март 2021 года</t>
  </si>
  <si>
    <t>% исполнения 2021 года к 2020 году</t>
  </si>
  <si>
    <t>Бюджетные назначения на 2021 год</t>
  </si>
  <si>
    <t>1 06 04000 02 0000 110</t>
  </si>
  <si>
    <t>Транспортный налог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</si>
  <si>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</si>
  <si>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</si>
  <si>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Среднесписочная численность работников за 1 квартал 2021 года, человек</t>
  </si>
  <si>
    <t>Кассовые расходы на заработную плату и начисления на нее за 1 квартал 2021 года (тыс.руб)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</si>
</sst>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</numFmts>
  <fonts count="39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72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justify" wrapText="1" indent="3"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horizontal="left" wrapText="1" indent="3" readingOrder="1"/>
    </xf>
    <xf numFmtId="0" fontId="0" fillId="33" borderId="10" xfId="0" applyFont="1" applyFill="1" applyBorder="1" applyAlignment="1">
      <alignment horizontal="left" wrapText="1" indent="3"/>
    </xf>
    <xf numFmtId="173" fontId="0" fillId="33" borderId="10" xfId="0" applyNumberFormat="1" applyFill="1" applyBorder="1" applyAlignment="1">
      <alignment horizontal="left" wrapText="1" indent="3" readingOrder="1"/>
    </xf>
    <xf numFmtId="173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7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 indent="3"/>
    </xf>
    <xf numFmtId="49" fontId="0" fillId="0" borderId="10" xfId="0" applyNumberFormat="1" applyBorder="1" applyAlignment="1">
      <alignment horizontal="center"/>
    </xf>
    <xf numFmtId="172" fontId="2" fillId="33" borderId="10" xfId="0" applyNumberFormat="1" applyFont="1" applyFill="1" applyBorder="1" applyAlignment="1">
      <alignment vertical="top" wrapText="1"/>
    </xf>
    <xf numFmtId="172" fontId="0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justify" wrapText="1" indent="3"/>
    </xf>
    <xf numFmtId="0" fontId="2" fillId="33" borderId="10" xfId="0" applyFont="1" applyFill="1" applyBorder="1" applyAlignment="1">
      <alignment horizontal="left" vertical="justify" wrapText="1" indent="3"/>
    </xf>
    <xf numFmtId="0" fontId="2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 readingOrder="1"/>
    </xf>
    <xf numFmtId="0" fontId="2" fillId="33" borderId="10" xfId="0" applyFont="1" applyFill="1" applyBorder="1" applyAlignment="1">
      <alignment horizontal="left" vertical="top" wrapText="1" indent="3"/>
    </xf>
    <xf numFmtId="0" fontId="0" fillId="33" borderId="10" xfId="0" applyFont="1" applyFill="1" applyBorder="1" applyAlignment="1">
      <alignment horizontal="left" vertical="top" wrapText="1" indent="3"/>
    </xf>
    <xf numFmtId="0" fontId="2" fillId="33" borderId="10" xfId="0" applyFont="1" applyFill="1" applyBorder="1" applyAlignment="1">
      <alignment horizontal="left" wrapText="1" indent="3"/>
    </xf>
    <xf numFmtId="172" fontId="0" fillId="0" borderId="1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="110" zoomScaleNormal="110" zoomScalePageLayoutView="0" workbookViewId="0" topLeftCell="A1">
      <selection activeCell="F5" sqref="F4:G5"/>
    </sheetView>
  </sheetViews>
  <sheetFormatPr defaultColWidth="9.140625" defaultRowHeight="12"/>
  <cols>
    <col min="1" max="1" width="22.28125" style="0" customWidth="1"/>
    <col min="2" max="2" width="48.7109375" style="5" customWidth="1"/>
    <col min="3" max="3" width="17.7109375" style="5" customWidth="1"/>
    <col min="4" max="4" width="16.7109375" style="5" customWidth="1"/>
    <col min="5" max="5" width="16.00390625" style="5" customWidth="1"/>
    <col min="6" max="7" width="14.8515625" style="6" customWidth="1"/>
    <col min="8" max="8" width="8.421875" style="1" customWidth="1"/>
    <col min="9" max="9" width="7.421875" style="1" customWidth="1"/>
    <col min="10" max="10" width="11.7109375" style="1" bestFit="1" customWidth="1"/>
    <col min="11" max="11" width="9.28125" style="1" customWidth="1"/>
  </cols>
  <sheetData>
    <row r="1" spans="1:7" s="1" customFormat="1" ht="66.75" customHeight="1">
      <c r="A1" s="62" t="s">
        <v>156</v>
      </c>
      <c r="B1" s="62"/>
      <c r="C1" s="62"/>
      <c r="D1" s="62"/>
      <c r="E1" s="62"/>
      <c r="F1" s="62"/>
      <c r="G1" s="62"/>
    </row>
    <row r="2" spans="1:7" s="1" customFormat="1" ht="18" customHeight="1">
      <c r="A2" s="68" t="s">
        <v>122</v>
      </c>
      <c r="B2" s="68"/>
      <c r="C2" s="68"/>
      <c r="D2" s="68"/>
      <c r="E2" s="68"/>
      <c r="F2" s="68"/>
      <c r="G2" s="68"/>
    </row>
    <row r="3" spans="1:7" s="1" customFormat="1" ht="45" customHeight="1">
      <c r="A3" s="63" t="s">
        <v>120</v>
      </c>
      <c r="B3" s="64"/>
      <c r="C3" s="63" t="s">
        <v>166</v>
      </c>
      <c r="D3" s="65"/>
      <c r="E3" s="64"/>
      <c r="F3" s="63" t="s">
        <v>167</v>
      </c>
      <c r="G3" s="64"/>
    </row>
    <row r="4" spans="1:7" s="1" customFormat="1" ht="36" customHeight="1">
      <c r="A4" s="63" t="s">
        <v>121</v>
      </c>
      <c r="B4" s="64"/>
      <c r="C4" s="71">
        <v>48</v>
      </c>
      <c r="D4" s="72"/>
      <c r="E4" s="66"/>
      <c r="F4" s="75">
        <v>3868.2</v>
      </c>
      <c r="G4" s="76"/>
    </row>
    <row r="5" spans="1:7" s="1" customFormat="1" ht="37.5" customHeight="1">
      <c r="A5" s="63" t="s">
        <v>153</v>
      </c>
      <c r="B5" s="66"/>
      <c r="C5" s="71">
        <v>562</v>
      </c>
      <c r="D5" s="72"/>
      <c r="E5" s="66"/>
      <c r="F5" s="75">
        <v>34222.4</v>
      </c>
      <c r="G5" s="76"/>
    </row>
    <row r="6" spans="1:7" s="1" customFormat="1" ht="20.25" customHeight="1">
      <c r="A6" s="67"/>
      <c r="B6" s="67"/>
      <c r="C6" s="67"/>
      <c r="D6" s="67"/>
      <c r="E6" s="67"/>
      <c r="F6" s="73" t="s">
        <v>123</v>
      </c>
      <c r="G6" s="73"/>
    </row>
    <row r="7" spans="1:7" s="1" customFormat="1" ht="4.5" customHeight="1">
      <c r="A7" s="60" t="s">
        <v>157</v>
      </c>
      <c r="B7" s="60"/>
      <c r="C7" s="60"/>
      <c r="D7" s="60"/>
      <c r="E7" s="60"/>
      <c r="F7" s="60"/>
      <c r="G7" s="60"/>
    </row>
    <row r="8" spans="1:7" s="1" customFormat="1" ht="0.75" customHeight="1">
      <c r="A8" s="60"/>
      <c r="B8" s="60"/>
      <c r="C8" s="60"/>
      <c r="D8" s="60"/>
      <c r="E8" s="60"/>
      <c r="F8" s="60"/>
      <c r="G8" s="60"/>
    </row>
    <row r="9" spans="1:7" ht="46.5" customHeight="1">
      <c r="A9" s="60"/>
      <c r="B9" s="60"/>
      <c r="C9" s="60"/>
      <c r="D9" s="60"/>
      <c r="E9" s="60"/>
      <c r="F9" s="60"/>
      <c r="G9" s="60"/>
    </row>
    <row r="10" spans="1:7" s="1" customFormat="1" ht="11.25">
      <c r="A10" s="61"/>
      <c r="B10" s="61"/>
      <c r="C10" s="61"/>
      <c r="D10" s="61"/>
      <c r="E10" s="61"/>
      <c r="F10" s="61"/>
      <c r="G10" s="61"/>
    </row>
    <row r="11" spans="1:11" s="2" customFormat="1" ht="63" customHeight="1">
      <c r="A11" s="13" t="s">
        <v>47</v>
      </c>
      <c r="B11" s="14" t="s">
        <v>7</v>
      </c>
      <c r="C11" s="57" t="s">
        <v>158</v>
      </c>
      <c r="D11" s="57" t="s">
        <v>161</v>
      </c>
      <c r="E11" s="57" t="s">
        <v>159</v>
      </c>
      <c r="F11" s="14" t="s">
        <v>4</v>
      </c>
      <c r="G11" s="57" t="s">
        <v>160</v>
      </c>
      <c r="H11" s="1"/>
      <c r="I11" s="1"/>
      <c r="J11" s="1"/>
      <c r="K11" s="1"/>
    </row>
    <row r="12" spans="1:11" s="2" customFormat="1" ht="12" customHeigh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"/>
      <c r="I12" s="1"/>
      <c r="J12" s="1"/>
      <c r="K12" s="1"/>
    </row>
    <row r="13" spans="1:11" s="2" customFormat="1" ht="12" customHeight="1">
      <c r="A13" s="13"/>
      <c r="B13" s="59" t="s">
        <v>5</v>
      </c>
      <c r="C13" s="59"/>
      <c r="D13" s="74"/>
      <c r="E13" s="74"/>
      <c r="F13" s="74"/>
      <c r="G13" s="15"/>
      <c r="H13" s="1"/>
      <c r="I13" s="1"/>
      <c r="J13" s="1"/>
      <c r="K13" s="1"/>
    </row>
    <row r="14" spans="1:7" ht="11.25">
      <c r="A14" s="16" t="s">
        <v>125</v>
      </c>
      <c r="B14" s="17" t="s">
        <v>26</v>
      </c>
      <c r="C14" s="9">
        <f>C15+C29</f>
        <v>14536.7</v>
      </c>
      <c r="D14" s="9">
        <f>D15+D29</f>
        <v>59989.6</v>
      </c>
      <c r="E14" s="9">
        <f>E15+E29</f>
        <v>24790.399999999998</v>
      </c>
      <c r="F14" s="18">
        <f>E14/D14*100</f>
        <v>41.324496246015975</v>
      </c>
      <c r="G14" s="18">
        <f>E14/C14*100</f>
        <v>170.536641741248</v>
      </c>
    </row>
    <row r="15" spans="1:7" ht="11.25">
      <c r="A15" s="16"/>
      <c r="B15" s="17" t="s">
        <v>126</v>
      </c>
      <c r="C15" s="9">
        <f>C16+C18+C20+C25</f>
        <v>11863.5</v>
      </c>
      <c r="D15" s="9">
        <f>D16+D18+D20+D24+D25</f>
        <v>55009.299999999996</v>
      </c>
      <c r="E15" s="9">
        <f>E16+E18+E20+E24+E25</f>
        <v>18707.3</v>
      </c>
      <c r="F15" s="18">
        <f aca="true" t="shared" si="0" ref="F15:F29">E15/D15*100</f>
        <v>34.0075223644002</v>
      </c>
      <c r="G15" s="18">
        <f aca="true" t="shared" si="1" ref="G15:G34">E15/C15*100</f>
        <v>157.6878661440553</v>
      </c>
    </row>
    <row r="16" spans="1:7" ht="11.25">
      <c r="A16" s="16" t="s">
        <v>31</v>
      </c>
      <c r="B16" s="50" t="s">
        <v>9</v>
      </c>
      <c r="C16" s="9">
        <f>C17</f>
        <v>3954.4</v>
      </c>
      <c r="D16" s="9">
        <f>D17</f>
        <v>25800</v>
      </c>
      <c r="E16" s="9">
        <f>E17</f>
        <v>4398.8</v>
      </c>
      <c r="F16" s="18">
        <f t="shared" si="0"/>
        <v>17.049612403100774</v>
      </c>
      <c r="G16" s="18">
        <f t="shared" si="1"/>
        <v>111.23811450536112</v>
      </c>
    </row>
    <row r="17" spans="1:7" ht="11.25">
      <c r="A17" s="16" t="s">
        <v>127</v>
      </c>
      <c r="B17" s="49" t="s">
        <v>128</v>
      </c>
      <c r="C17" s="19">
        <v>3954.4</v>
      </c>
      <c r="D17" s="8">
        <v>25800</v>
      </c>
      <c r="E17" s="7">
        <v>4398.8</v>
      </c>
      <c r="F17" s="18">
        <f t="shared" si="0"/>
        <v>17.049612403100774</v>
      </c>
      <c r="G17" s="18">
        <f t="shared" si="1"/>
        <v>111.23811450536112</v>
      </c>
    </row>
    <row r="18" spans="1:7" ht="38.25" customHeight="1">
      <c r="A18" s="16" t="s">
        <v>32</v>
      </c>
      <c r="B18" s="51" t="s">
        <v>10</v>
      </c>
      <c r="C18" s="9">
        <f>C19</f>
        <v>2599.6</v>
      </c>
      <c r="D18" s="9">
        <f>D19</f>
        <v>12054.6</v>
      </c>
      <c r="E18" s="9">
        <f>E19</f>
        <v>2702.9</v>
      </c>
      <c r="F18" s="18">
        <f t="shared" si="0"/>
        <v>22.422145902808886</v>
      </c>
      <c r="G18" s="18">
        <f t="shared" si="1"/>
        <v>103.97368825973228</v>
      </c>
    </row>
    <row r="19" spans="1:7" ht="38.25" customHeight="1">
      <c r="A19" s="16" t="s">
        <v>129</v>
      </c>
      <c r="B19" s="52" t="s">
        <v>130</v>
      </c>
      <c r="C19" s="29">
        <v>2599.6</v>
      </c>
      <c r="D19" s="8">
        <v>12054.6</v>
      </c>
      <c r="E19" s="7">
        <v>2702.9</v>
      </c>
      <c r="F19" s="18">
        <f t="shared" si="0"/>
        <v>22.422145902808886</v>
      </c>
      <c r="G19" s="18">
        <f t="shared" si="1"/>
        <v>103.97368825973228</v>
      </c>
    </row>
    <row r="20" spans="1:7" ht="11.25">
      <c r="A20" s="16" t="s">
        <v>33</v>
      </c>
      <c r="B20" s="53" t="s">
        <v>11</v>
      </c>
      <c r="C20" s="9">
        <f>C21+C22+C23</f>
        <v>5122.8</v>
      </c>
      <c r="D20" s="9">
        <f>D21+D22+D23</f>
        <v>7043.599999999999</v>
      </c>
      <c r="E20" s="9">
        <f>E21+E22+E23</f>
        <v>10328.8</v>
      </c>
      <c r="F20" s="18">
        <f t="shared" si="0"/>
        <v>146.64092225566472</v>
      </c>
      <c r="G20" s="18">
        <f t="shared" si="1"/>
        <v>201.62411181385175</v>
      </c>
    </row>
    <row r="21" spans="1:7" ht="22.5">
      <c r="A21" s="16" t="s">
        <v>131</v>
      </c>
      <c r="B21" s="54" t="s">
        <v>134</v>
      </c>
      <c r="C21" s="21">
        <v>592.8</v>
      </c>
      <c r="D21" s="8">
        <v>601.9</v>
      </c>
      <c r="E21" s="7">
        <v>549.7</v>
      </c>
      <c r="F21" s="18">
        <f t="shared" si="0"/>
        <v>91.32746303372654</v>
      </c>
      <c r="G21" s="18">
        <f t="shared" si="1"/>
        <v>92.72941970310393</v>
      </c>
    </row>
    <row r="22" spans="1:7" ht="11.25">
      <c r="A22" s="16" t="s">
        <v>132</v>
      </c>
      <c r="B22" s="41" t="s">
        <v>135</v>
      </c>
      <c r="C22" s="21">
        <v>4528</v>
      </c>
      <c r="D22" s="8">
        <v>6391.7</v>
      </c>
      <c r="E22" s="7">
        <v>9614.8</v>
      </c>
      <c r="F22" s="18">
        <f t="shared" si="0"/>
        <v>150.4263341521035</v>
      </c>
      <c r="G22" s="18">
        <f t="shared" si="1"/>
        <v>212.34098939929328</v>
      </c>
    </row>
    <row r="23" spans="1:7" ht="22.5">
      <c r="A23" s="16" t="s">
        <v>133</v>
      </c>
      <c r="B23" s="41" t="s">
        <v>136</v>
      </c>
      <c r="C23" s="21">
        <v>2</v>
      </c>
      <c r="D23" s="8">
        <v>50</v>
      </c>
      <c r="E23" s="7">
        <v>164.3</v>
      </c>
      <c r="F23" s="18">
        <f t="shared" si="0"/>
        <v>328.6</v>
      </c>
      <c r="G23" s="18">
        <f t="shared" si="1"/>
        <v>8215</v>
      </c>
    </row>
    <row r="24" spans="1:7" ht="11.25">
      <c r="A24" s="16" t="s">
        <v>162</v>
      </c>
      <c r="B24" s="53" t="s">
        <v>163</v>
      </c>
      <c r="C24" s="53">
        <v>0</v>
      </c>
      <c r="D24" s="9">
        <v>9391.1</v>
      </c>
      <c r="E24" s="9">
        <v>1098.3</v>
      </c>
      <c r="F24" s="18">
        <f t="shared" si="0"/>
        <v>11.69511558816326</v>
      </c>
      <c r="G24" s="18" t="e">
        <f t="shared" si="1"/>
        <v>#DIV/0!</v>
      </c>
    </row>
    <row r="25" spans="1:7" ht="15.75" customHeight="1">
      <c r="A25" s="16" t="s">
        <v>48</v>
      </c>
      <c r="B25" s="53" t="s">
        <v>13</v>
      </c>
      <c r="C25" s="9">
        <v>186.7</v>
      </c>
      <c r="D25" s="9">
        <v>720</v>
      </c>
      <c r="E25" s="9">
        <v>178.5</v>
      </c>
      <c r="F25" s="18">
        <f t="shared" si="0"/>
        <v>24.791666666666668</v>
      </c>
      <c r="G25" s="18">
        <f t="shared" si="1"/>
        <v>95.60792715586503</v>
      </c>
    </row>
    <row r="26" spans="1:7" ht="1.5" customHeight="1" hidden="1">
      <c r="A26" s="16"/>
      <c r="B26" s="20" t="s">
        <v>12</v>
      </c>
      <c r="C26" s="20"/>
      <c r="D26" s="8"/>
      <c r="E26" s="7"/>
      <c r="F26" s="18" t="e">
        <f t="shared" si="0"/>
        <v>#DIV/0!</v>
      </c>
      <c r="G26" s="18" t="e">
        <f t="shared" si="1"/>
        <v>#DIV/0!</v>
      </c>
    </row>
    <row r="27" spans="1:11" s="3" customFormat="1" ht="11.25" customHeight="1" hidden="1">
      <c r="A27" s="22"/>
      <c r="B27" s="21" t="s">
        <v>13</v>
      </c>
      <c r="C27" s="21"/>
      <c r="D27" s="8"/>
      <c r="E27" s="7"/>
      <c r="F27" s="18" t="e">
        <f t="shared" si="0"/>
        <v>#DIV/0!</v>
      </c>
      <c r="G27" s="18" t="e">
        <f t="shared" si="1"/>
        <v>#DIV/0!</v>
      </c>
      <c r="H27" s="1"/>
      <c r="I27" s="1"/>
      <c r="J27" s="1"/>
      <c r="K27" s="1"/>
    </row>
    <row r="28" spans="1:7" ht="2.25" customHeight="1" hidden="1">
      <c r="A28" s="16"/>
      <c r="B28" s="21" t="s">
        <v>14</v>
      </c>
      <c r="C28" s="21"/>
      <c r="D28" s="8"/>
      <c r="E28" s="7"/>
      <c r="F28" s="18" t="e">
        <f t="shared" si="0"/>
        <v>#DIV/0!</v>
      </c>
      <c r="G28" s="18" t="e">
        <f t="shared" si="1"/>
        <v>#DIV/0!</v>
      </c>
    </row>
    <row r="29" spans="1:7" ht="15" customHeight="1">
      <c r="A29" s="16"/>
      <c r="B29" s="53" t="s">
        <v>137</v>
      </c>
      <c r="C29" s="9">
        <f>C30+C35+C36+C37+C41+C42</f>
        <v>2673.2</v>
      </c>
      <c r="D29" s="9">
        <f>D30+D35+D36+D37+D41+D42</f>
        <v>4980.3</v>
      </c>
      <c r="E29" s="9">
        <f>E30+E35+E36+E37+E41+E42</f>
        <v>6083.099999999999</v>
      </c>
      <c r="F29" s="18">
        <f t="shared" si="0"/>
        <v>122.14324438286847</v>
      </c>
      <c r="G29" s="18">
        <f t="shared" si="1"/>
        <v>227.5587311087835</v>
      </c>
    </row>
    <row r="30" spans="1:7" ht="35.25" customHeight="1">
      <c r="A30" s="16" t="s">
        <v>34</v>
      </c>
      <c r="B30" s="53" t="s">
        <v>15</v>
      </c>
      <c r="C30" s="9">
        <f>C32+C33+C34</f>
        <v>1328.4</v>
      </c>
      <c r="D30" s="9">
        <f>D32+D33+D34</f>
        <v>4300</v>
      </c>
      <c r="E30" s="9">
        <f>E32+E33+E34</f>
        <v>502.1</v>
      </c>
      <c r="F30" s="18">
        <f aca="true" t="shared" si="2" ref="F30:F41">E30/D30*100</f>
        <v>11.67674418604651</v>
      </c>
      <c r="G30" s="18">
        <f t="shared" si="1"/>
        <v>37.79735019572418</v>
      </c>
    </row>
    <row r="31" spans="1:7" ht="22.5" customHeight="1" hidden="1">
      <c r="A31" s="16"/>
      <c r="B31" s="21" t="s">
        <v>16</v>
      </c>
      <c r="C31" s="21"/>
      <c r="D31" s="8"/>
      <c r="E31" s="7"/>
      <c r="F31" s="18" t="e">
        <f t="shared" si="2"/>
        <v>#DIV/0!</v>
      </c>
      <c r="G31" s="18" t="e">
        <f t="shared" si="1"/>
        <v>#DIV/0!</v>
      </c>
    </row>
    <row r="32" spans="1:7" ht="63" customHeight="1">
      <c r="A32" s="16" t="s">
        <v>138</v>
      </c>
      <c r="B32" s="41" t="s">
        <v>148</v>
      </c>
      <c r="C32" s="21">
        <v>1220.7</v>
      </c>
      <c r="D32" s="8">
        <v>3812</v>
      </c>
      <c r="E32" s="7">
        <v>408.6</v>
      </c>
      <c r="F32" s="18">
        <f t="shared" si="2"/>
        <v>10.71878279118573</v>
      </c>
      <c r="G32" s="18">
        <f t="shared" si="1"/>
        <v>33.47259768985008</v>
      </c>
    </row>
    <row r="33" spans="1:7" ht="84.75" customHeight="1">
      <c r="A33" s="16" t="s">
        <v>149</v>
      </c>
      <c r="B33" s="41" t="s">
        <v>150</v>
      </c>
      <c r="C33" s="21">
        <v>107.7</v>
      </c>
      <c r="D33" s="8">
        <v>462</v>
      </c>
      <c r="E33" s="7">
        <v>93.5</v>
      </c>
      <c r="F33" s="18">
        <f t="shared" si="2"/>
        <v>20.238095238095237</v>
      </c>
      <c r="G33" s="18">
        <f t="shared" si="1"/>
        <v>86.81522748375116</v>
      </c>
    </row>
    <row r="34" spans="1:7" ht="48" customHeight="1">
      <c r="A34" s="16" t="s">
        <v>164</v>
      </c>
      <c r="B34" s="41" t="s">
        <v>165</v>
      </c>
      <c r="C34" s="21">
        <v>0</v>
      </c>
      <c r="D34" s="8">
        <v>26</v>
      </c>
      <c r="E34" s="7">
        <v>0</v>
      </c>
      <c r="F34" s="18">
        <f t="shared" si="2"/>
        <v>0</v>
      </c>
      <c r="G34" s="18" t="e">
        <f t="shared" si="1"/>
        <v>#DIV/0!</v>
      </c>
    </row>
    <row r="35" spans="1:11" s="3" customFormat="1" ht="28.5" customHeight="1">
      <c r="A35" s="22" t="s">
        <v>49</v>
      </c>
      <c r="B35" s="53" t="s">
        <v>16</v>
      </c>
      <c r="C35" s="53">
        <v>16.3</v>
      </c>
      <c r="D35" s="9">
        <v>125.3</v>
      </c>
      <c r="E35" s="9">
        <v>12.4</v>
      </c>
      <c r="F35" s="18">
        <f t="shared" si="2"/>
        <v>9.896249002394255</v>
      </c>
      <c r="G35" s="18">
        <f aca="true" t="shared" si="3" ref="G35:G42">E35/C35*100</f>
        <v>76.07361963190183</v>
      </c>
      <c r="H35" s="1"/>
      <c r="I35" s="1"/>
      <c r="J35" s="1"/>
      <c r="K35" s="1"/>
    </row>
    <row r="36" spans="1:11" s="3" customFormat="1" ht="23.25" customHeight="1">
      <c r="A36" s="22" t="s">
        <v>50</v>
      </c>
      <c r="B36" s="53" t="s">
        <v>51</v>
      </c>
      <c r="C36" s="53">
        <v>18.3</v>
      </c>
      <c r="D36" s="9">
        <v>15</v>
      </c>
      <c r="E36" s="9">
        <v>5.4</v>
      </c>
      <c r="F36" s="18" t="s">
        <v>119</v>
      </c>
      <c r="G36" s="18">
        <f t="shared" si="3"/>
        <v>29.508196721311474</v>
      </c>
      <c r="H36" s="1"/>
      <c r="I36" s="1"/>
      <c r="J36" s="1"/>
      <c r="K36" s="1"/>
    </row>
    <row r="37" spans="1:7" ht="23.25" customHeight="1">
      <c r="A37" s="22" t="s">
        <v>35</v>
      </c>
      <c r="B37" s="53" t="s">
        <v>17</v>
      </c>
      <c r="C37" s="55">
        <v>1275.6</v>
      </c>
      <c r="D37" s="9">
        <v>530</v>
      </c>
      <c r="E37" s="9">
        <v>5221</v>
      </c>
      <c r="F37" s="18">
        <f t="shared" si="2"/>
        <v>985.0943396226414</v>
      </c>
      <c r="G37" s="18">
        <f t="shared" si="3"/>
        <v>409.29758544998435</v>
      </c>
    </row>
    <row r="38" spans="1:7" ht="11.25" customHeight="1" hidden="1">
      <c r="A38" s="22"/>
      <c r="B38" s="53" t="s">
        <v>18</v>
      </c>
      <c r="C38" s="53"/>
      <c r="D38" s="9"/>
      <c r="E38" s="9"/>
      <c r="F38" s="18" t="e">
        <f t="shared" si="2"/>
        <v>#DIV/0!</v>
      </c>
      <c r="G38" s="18" t="e">
        <f t="shared" si="3"/>
        <v>#DIV/0!</v>
      </c>
    </row>
    <row r="39" spans="1:7" ht="11.25" customHeight="1" hidden="1">
      <c r="A39" s="22"/>
      <c r="B39" s="53" t="s">
        <v>19</v>
      </c>
      <c r="C39" s="53"/>
      <c r="D39" s="9"/>
      <c r="E39" s="9"/>
      <c r="F39" s="18" t="e">
        <f t="shared" si="2"/>
        <v>#DIV/0!</v>
      </c>
      <c r="G39" s="18" t="e">
        <f t="shared" si="3"/>
        <v>#DIV/0!</v>
      </c>
    </row>
    <row r="40" spans="1:7" ht="11.25" customHeight="1" hidden="1">
      <c r="A40" s="22"/>
      <c r="B40" s="53" t="s">
        <v>20</v>
      </c>
      <c r="C40" s="53"/>
      <c r="D40" s="9"/>
      <c r="E40" s="9"/>
      <c r="F40" s="18" t="e">
        <f t="shared" si="2"/>
        <v>#DIV/0!</v>
      </c>
      <c r="G40" s="18" t="e">
        <f t="shared" si="3"/>
        <v>#DIV/0!</v>
      </c>
    </row>
    <row r="41" spans="1:7" ht="11.25">
      <c r="A41" s="22" t="s">
        <v>52</v>
      </c>
      <c r="B41" s="53" t="s">
        <v>19</v>
      </c>
      <c r="C41" s="53">
        <v>34</v>
      </c>
      <c r="D41" s="9">
        <v>10</v>
      </c>
      <c r="E41" s="9">
        <v>23.4</v>
      </c>
      <c r="F41" s="18">
        <f t="shared" si="2"/>
        <v>234</v>
      </c>
      <c r="G41" s="18">
        <f t="shared" si="3"/>
        <v>68.82352941176471</v>
      </c>
    </row>
    <row r="42" spans="1:7" ht="11.25">
      <c r="A42" s="22" t="s">
        <v>53</v>
      </c>
      <c r="B42" s="53" t="s">
        <v>20</v>
      </c>
      <c r="C42" s="53">
        <v>0.6</v>
      </c>
      <c r="D42" s="9">
        <v>0</v>
      </c>
      <c r="E42" s="9">
        <v>318.8</v>
      </c>
      <c r="F42" s="18">
        <v>0</v>
      </c>
      <c r="G42" s="18">
        <f t="shared" si="3"/>
        <v>53133.333333333336</v>
      </c>
    </row>
    <row r="43" spans="1:7" ht="11.25">
      <c r="A43" s="16" t="s">
        <v>37</v>
      </c>
      <c r="B43" s="23" t="s">
        <v>27</v>
      </c>
      <c r="C43" s="9">
        <f>C44+C45+C46+C47+C48</f>
        <v>44865.2</v>
      </c>
      <c r="D43" s="9">
        <f>D44+D45+D46+D47+D48+D49</f>
        <v>233975.2</v>
      </c>
      <c r="E43" s="9">
        <f>E44+E45+E46+E47+E48</f>
        <v>38808.8</v>
      </c>
      <c r="F43" s="18">
        <f aca="true" t="shared" si="4" ref="F43:F52">E43/D43*100</f>
        <v>16.586715173232037</v>
      </c>
      <c r="G43" s="18">
        <f>E43/C43*100</f>
        <v>86.50089601740325</v>
      </c>
    </row>
    <row r="44" spans="1:7" ht="24" customHeight="1">
      <c r="A44" s="16" t="s">
        <v>139</v>
      </c>
      <c r="B44" s="41" t="s">
        <v>140</v>
      </c>
      <c r="C44" s="30">
        <v>20420</v>
      </c>
      <c r="D44" s="8">
        <v>64120.5</v>
      </c>
      <c r="E44" s="7">
        <v>12936.3</v>
      </c>
      <c r="F44" s="18">
        <f t="shared" si="4"/>
        <v>20.174983039745477</v>
      </c>
      <c r="G44" s="18">
        <f aca="true" t="shared" si="5" ref="G44:G94">E44/C44*100</f>
        <v>63.3511263467189</v>
      </c>
    </row>
    <row r="45" spans="1:7" ht="36.75" customHeight="1">
      <c r="A45" s="16" t="s">
        <v>141</v>
      </c>
      <c r="B45" s="41" t="s">
        <v>142</v>
      </c>
      <c r="C45" s="30">
        <v>3293.6</v>
      </c>
      <c r="D45" s="8">
        <v>38756.1</v>
      </c>
      <c r="E45" s="7">
        <v>3493</v>
      </c>
      <c r="F45" s="18">
        <f t="shared" si="4"/>
        <v>9.012774763198568</v>
      </c>
      <c r="G45" s="18">
        <f t="shared" si="5"/>
        <v>106.05416565460285</v>
      </c>
    </row>
    <row r="46" spans="1:7" ht="22.5" customHeight="1">
      <c r="A46" s="16" t="s">
        <v>143</v>
      </c>
      <c r="B46" s="41" t="s">
        <v>144</v>
      </c>
      <c r="C46" s="30">
        <v>20193.6</v>
      </c>
      <c r="D46" s="8">
        <v>127360</v>
      </c>
      <c r="E46" s="7">
        <v>21559.5</v>
      </c>
      <c r="F46" s="18">
        <f t="shared" si="4"/>
        <v>16.927999371859297</v>
      </c>
      <c r="G46" s="18"/>
    </row>
    <row r="47" spans="1:7" ht="15" customHeight="1">
      <c r="A47" s="16" t="s">
        <v>145</v>
      </c>
      <c r="B47" s="41" t="s">
        <v>146</v>
      </c>
      <c r="C47" s="30">
        <v>954.7</v>
      </c>
      <c r="D47" s="8">
        <v>3738.6</v>
      </c>
      <c r="E47" s="7">
        <v>820</v>
      </c>
      <c r="F47" s="18">
        <f t="shared" si="4"/>
        <v>21.933344032525547</v>
      </c>
      <c r="G47" s="18"/>
    </row>
    <row r="48" spans="1:7" ht="63.75" customHeight="1">
      <c r="A48" s="58" t="s">
        <v>154</v>
      </c>
      <c r="B48" s="53" t="s">
        <v>155</v>
      </c>
      <c r="C48" s="30">
        <v>3.3</v>
      </c>
      <c r="D48" s="8">
        <v>0</v>
      </c>
      <c r="E48" s="7">
        <v>0</v>
      </c>
      <c r="F48" s="18" t="e">
        <f t="shared" si="4"/>
        <v>#DIV/0!</v>
      </c>
      <c r="G48" s="18"/>
    </row>
    <row r="49" spans="1:7" ht="45.75" customHeight="1">
      <c r="A49" s="16" t="s">
        <v>147</v>
      </c>
      <c r="B49" s="51" t="s">
        <v>36</v>
      </c>
      <c r="C49" s="31">
        <v>0</v>
      </c>
      <c r="D49" s="8">
        <v>0</v>
      </c>
      <c r="E49" s="7">
        <v>0</v>
      </c>
      <c r="F49" s="18" t="e">
        <f t="shared" si="4"/>
        <v>#DIV/0!</v>
      </c>
      <c r="G49" s="18" t="e">
        <f t="shared" si="5"/>
        <v>#DIV/0!</v>
      </c>
    </row>
    <row r="50" spans="1:7" ht="38.25" customHeight="1" hidden="1">
      <c r="A50" s="16"/>
      <c r="B50" s="21" t="s">
        <v>24</v>
      </c>
      <c r="C50" s="21"/>
      <c r="D50" s="8"/>
      <c r="E50" s="7"/>
      <c r="F50" s="18" t="e">
        <f t="shared" si="4"/>
        <v>#DIV/0!</v>
      </c>
      <c r="G50" s="18" t="e">
        <f t="shared" si="5"/>
        <v>#DIV/0!</v>
      </c>
    </row>
    <row r="51" spans="1:7" ht="0.75" customHeight="1" hidden="1">
      <c r="A51" s="16"/>
      <c r="B51" s="21" t="s">
        <v>25</v>
      </c>
      <c r="C51" s="21"/>
      <c r="D51" s="8"/>
      <c r="E51" s="7"/>
      <c r="F51" s="18" t="e">
        <f t="shared" si="4"/>
        <v>#DIV/0!</v>
      </c>
      <c r="G51" s="18" t="e">
        <f t="shared" si="5"/>
        <v>#DIV/0!</v>
      </c>
    </row>
    <row r="52" spans="1:7" ht="11.25">
      <c r="A52" s="16"/>
      <c r="B52" s="23" t="s">
        <v>28</v>
      </c>
      <c r="C52" s="32">
        <f>C14+C43</f>
        <v>59401.899999999994</v>
      </c>
      <c r="D52" s="32">
        <f>D14+D43</f>
        <v>293964.8</v>
      </c>
      <c r="E52" s="32">
        <f>E14+E43</f>
        <v>63599.2</v>
      </c>
      <c r="F52" s="18">
        <f t="shared" si="4"/>
        <v>21.634971261865367</v>
      </c>
      <c r="G52" s="18">
        <f t="shared" si="5"/>
        <v>107.06593560138649</v>
      </c>
    </row>
    <row r="53" spans="1:7" ht="11.25">
      <c r="A53" s="16"/>
      <c r="B53" s="59" t="s">
        <v>1</v>
      </c>
      <c r="C53" s="59"/>
      <c r="D53" s="59"/>
      <c r="E53" s="59"/>
      <c r="F53" s="59"/>
      <c r="G53" s="18" t="s">
        <v>101</v>
      </c>
    </row>
    <row r="54" spans="1:7" ht="11.25">
      <c r="A54" s="33" t="s">
        <v>38</v>
      </c>
      <c r="B54" s="23" t="s">
        <v>0</v>
      </c>
      <c r="C54" s="10">
        <f>SUM(C55:C60)</f>
        <v>6578.1</v>
      </c>
      <c r="D54" s="10">
        <f>SUM(D55:D60)</f>
        <v>31341</v>
      </c>
      <c r="E54" s="10">
        <f>SUM(E55:E60)</f>
        <v>6202.099999999999</v>
      </c>
      <c r="F54" s="36">
        <f>E54/D54*100</f>
        <v>19.78909415781245</v>
      </c>
      <c r="G54" s="18">
        <f t="shared" si="5"/>
        <v>94.2840637874158</v>
      </c>
    </row>
    <row r="55" spans="1:7" ht="33.75">
      <c r="A55" s="34" t="s">
        <v>110</v>
      </c>
      <c r="B55" s="35" t="s">
        <v>111</v>
      </c>
      <c r="C55" s="11">
        <v>339.3</v>
      </c>
      <c r="D55" s="11">
        <v>1651.2</v>
      </c>
      <c r="E55" s="11">
        <v>226.2</v>
      </c>
      <c r="F55" s="36">
        <f>E55/D55*100</f>
        <v>13.699127906976743</v>
      </c>
      <c r="G55" s="44">
        <f t="shared" si="5"/>
        <v>66.66666666666666</v>
      </c>
    </row>
    <row r="56" spans="1:7" ht="45">
      <c r="A56" s="34" t="s">
        <v>102</v>
      </c>
      <c r="B56" s="28" t="s">
        <v>103</v>
      </c>
      <c r="C56" s="11">
        <v>2443.4</v>
      </c>
      <c r="D56" s="11">
        <v>12332</v>
      </c>
      <c r="E56" s="11">
        <v>2667.7</v>
      </c>
      <c r="F56" s="36">
        <f>E56/D56*100</f>
        <v>21.63233863120337</v>
      </c>
      <c r="G56" s="44">
        <f t="shared" si="5"/>
        <v>109.17983138249978</v>
      </c>
    </row>
    <row r="57" spans="1:7" ht="11.25">
      <c r="A57" s="42" t="s">
        <v>116</v>
      </c>
      <c r="B57" s="28" t="s">
        <v>117</v>
      </c>
      <c r="C57" s="11">
        <v>0</v>
      </c>
      <c r="D57" s="11">
        <v>0</v>
      </c>
      <c r="E57" s="11">
        <v>0</v>
      </c>
      <c r="F57" s="36"/>
      <c r="G57" s="44"/>
    </row>
    <row r="58" spans="1:7" ht="33.75">
      <c r="A58" s="42" t="s">
        <v>104</v>
      </c>
      <c r="B58" s="28" t="s">
        <v>105</v>
      </c>
      <c r="C58" s="11">
        <v>1094.4</v>
      </c>
      <c r="D58" s="11">
        <v>6795.2</v>
      </c>
      <c r="E58" s="11">
        <v>990.6</v>
      </c>
      <c r="F58" s="36">
        <f>E58/D58*100</f>
        <v>14.577937367553567</v>
      </c>
      <c r="G58" s="44">
        <f t="shared" si="5"/>
        <v>90.51535087719299</v>
      </c>
    </row>
    <row r="59" spans="1:7" ht="11.25">
      <c r="A59" s="42" t="s">
        <v>112</v>
      </c>
      <c r="B59" s="28" t="s">
        <v>113</v>
      </c>
      <c r="C59" s="11">
        <v>0</v>
      </c>
      <c r="D59" s="11">
        <v>100</v>
      </c>
      <c r="E59" s="11">
        <v>0</v>
      </c>
      <c r="F59" s="36">
        <f>E59/D59*100</f>
        <v>0</v>
      </c>
      <c r="G59" s="44" t="e">
        <f t="shared" si="5"/>
        <v>#DIV/0!</v>
      </c>
    </row>
    <row r="60" spans="1:7" ht="11.25">
      <c r="A60" s="34" t="s">
        <v>42</v>
      </c>
      <c r="B60" s="35" t="s">
        <v>43</v>
      </c>
      <c r="C60" s="35">
        <v>2701</v>
      </c>
      <c r="D60" s="11">
        <v>10462.6</v>
      </c>
      <c r="E60" s="11">
        <v>2317.6</v>
      </c>
      <c r="F60" s="36">
        <f aca="true" t="shared" si="6" ref="F60:F94">E60/D60*100</f>
        <v>22.15128170817961</v>
      </c>
      <c r="G60" s="44">
        <f t="shared" si="5"/>
        <v>85.80525731210662</v>
      </c>
    </row>
    <row r="61" spans="1:7" ht="22.5">
      <c r="A61" s="33" t="s">
        <v>56</v>
      </c>
      <c r="B61" s="23" t="s">
        <v>55</v>
      </c>
      <c r="C61" s="23">
        <f>SUM(C62:C62)</f>
        <v>288</v>
      </c>
      <c r="D61" s="23">
        <f>SUM(D62:D62)</f>
        <v>1567.7</v>
      </c>
      <c r="E61" s="23">
        <f>SUM(E62:E62)</f>
        <v>337.8</v>
      </c>
      <c r="F61" s="24">
        <f t="shared" si="6"/>
        <v>21.54748995343497</v>
      </c>
      <c r="G61" s="18">
        <f t="shared" si="5"/>
        <v>117.29166666666666</v>
      </c>
    </row>
    <row r="62" spans="1:7" ht="33.75">
      <c r="A62" s="34" t="s">
        <v>57</v>
      </c>
      <c r="B62" s="28" t="s">
        <v>58</v>
      </c>
      <c r="C62" s="35">
        <v>288</v>
      </c>
      <c r="D62" s="11">
        <v>1567.7</v>
      </c>
      <c r="E62" s="11">
        <v>337.8</v>
      </c>
      <c r="F62" s="36">
        <f t="shared" si="6"/>
        <v>21.54748995343497</v>
      </c>
      <c r="G62" s="44">
        <f t="shared" si="5"/>
        <v>117.29166666666666</v>
      </c>
    </row>
    <row r="63" spans="1:7" ht="11.25">
      <c r="A63" s="33" t="s">
        <v>39</v>
      </c>
      <c r="B63" s="23" t="s">
        <v>6</v>
      </c>
      <c r="C63" s="10">
        <f>SUM(C64:C67)</f>
        <v>263.6</v>
      </c>
      <c r="D63" s="10">
        <f>SUM(D64:D67)</f>
        <v>22295.4</v>
      </c>
      <c r="E63" s="10">
        <f>SUM(E64:E67)</f>
        <v>642.6</v>
      </c>
      <c r="F63" s="24">
        <f t="shared" si="6"/>
        <v>2.882208886137948</v>
      </c>
      <c r="G63" s="18">
        <v>0</v>
      </c>
    </row>
    <row r="64" spans="1:7" ht="11.25">
      <c r="A64" s="34" t="s">
        <v>106</v>
      </c>
      <c r="B64" s="28" t="s">
        <v>107</v>
      </c>
      <c r="C64" s="11">
        <v>0</v>
      </c>
      <c r="D64" s="11">
        <v>28.2</v>
      </c>
      <c r="E64" s="11">
        <v>0</v>
      </c>
      <c r="F64" s="36">
        <f t="shared" si="6"/>
        <v>0</v>
      </c>
      <c r="G64" s="44">
        <v>0</v>
      </c>
    </row>
    <row r="65" spans="1:7" ht="11.25">
      <c r="A65" s="42" t="s">
        <v>151</v>
      </c>
      <c r="B65" s="28" t="s">
        <v>152</v>
      </c>
      <c r="C65" s="11">
        <v>0</v>
      </c>
      <c r="D65" s="11">
        <v>0</v>
      </c>
      <c r="E65" s="11">
        <v>0</v>
      </c>
      <c r="F65" s="36" t="e">
        <f t="shared" si="6"/>
        <v>#DIV/0!</v>
      </c>
      <c r="G65" s="44"/>
    </row>
    <row r="66" spans="1:11" s="37" customFormat="1" ht="11.25">
      <c r="A66" s="34" t="s">
        <v>44</v>
      </c>
      <c r="B66" s="35" t="s">
        <v>45</v>
      </c>
      <c r="C66" s="11">
        <v>209.1</v>
      </c>
      <c r="D66" s="11">
        <v>21445.7</v>
      </c>
      <c r="E66" s="11">
        <v>642.6</v>
      </c>
      <c r="F66" s="36">
        <f t="shared" si="6"/>
        <v>2.996404873704286</v>
      </c>
      <c r="G66" s="44">
        <v>0</v>
      </c>
      <c r="H66" s="1"/>
      <c r="I66" s="1"/>
      <c r="J66" s="1"/>
      <c r="K66" s="1"/>
    </row>
    <row r="67" spans="1:11" s="37" customFormat="1" ht="11.25">
      <c r="A67" s="42" t="s">
        <v>108</v>
      </c>
      <c r="B67" s="28" t="s">
        <v>109</v>
      </c>
      <c r="C67" s="11">
        <v>54.5</v>
      </c>
      <c r="D67" s="11">
        <v>821.5</v>
      </c>
      <c r="E67" s="11">
        <v>0</v>
      </c>
      <c r="F67" s="36">
        <f t="shared" si="6"/>
        <v>0</v>
      </c>
      <c r="G67" s="44">
        <v>0</v>
      </c>
      <c r="H67" s="1"/>
      <c r="I67" s="1"/>
      <c r="J67" s="1"/>
      <c r="K67" s="1"/>
    </row>
    <row r="68" spans="1:7" ht="11.25">
      <c r="A68" s="33" t="s">
        <v>40</v>
      </c>
      <c r="B68" s="23" t="s">
        <v>8</v>
      </c>
      <c r="C68" s="10">
        <f>SUM(C69:C69)</f>
        <v>5.3</v>
      </c>
      <c r="D68" s="10">
        <f>SUM(D69:D69)</f>
        <v>31.9</v>
      </c>
      <c r="E68" s="10">
        <f>SUM(E69:E69)</f>
        <v>10.6</v>
      </c>
      <c r="F68" s="24">
        <f t="shared" si="6"/>
        <v>33.22884012539185</v>
      </c>
      <c r="G68" s="18">
        <v>0</v>
      </c>
    </row>
    <row r="69" spans="1:11" s="37" customFormat="1" ht="11.25">
      <c r="A69" s="42" t="s">
        <v>59</v>
      </c>
      <c r="B69" s="28" t="s">
        <v>60</v>
      </c>
      <c r="C69" s="35">
        <v>5.3</v>
      </c>
      <c r="D69" s="11">
        <v>31.9</v>
      </c>
      <c r="E69" s="11">
        <v>10.6</v>
      </c>
      <c r="F69" s="36">
        <f t="shared" si="6"/>
        <v>33.22884012539185</v>
      </c>
      <c r="G69" s="18">
        <v>0</v>
      </c>
      <c r="H69" s="1"/>
      <c r="I69" s="1"/>
      <c r="J69" s="1"/>
      <c r="K69" s="1"/>
    </row>
    <row r="70" spans="1:11" s="37" customFormat="1" ht="11.25">
      <c r="A70" s="33" t="s">
        <v>61</v>
      </c>
      <c r="B70" s="23" t="s">
        <v>54</v>
      </c>
      <c r="C70" s="38">
        <f>SUM(C71:C75)</f>
        <v>35438.799999999996</v>
      </c>
      <c r="D70" s="38">
        <f>SUM(D71:D75)</f>
        <v>187437.00000000003</v>
      </c>
      <c r="E70" s="38">
        <f>SUM(E71:E75)</f>
        <v>35620.200000000004</v>
      </c>
      <c r="F70" s="24">
        <f t="shared" si="6"/>
        <v>19.003825285295857</v>
      </c>
      <c r="G70" s="18">
        <f t="shared" si="5"/>
        <v>100.51186834768674</v>
      </c>
      <c r="H70" s="1"/>
      <c r="I70" s="1"/>
      <c r="J70" s="1"/>
      <c r="K70" s="1"/>
    </row>
    <row r="71" spans="1:11" s="37" customFormat="1" ht="11.25">
      <c r="A71" s="42" t="s">
        <v>62</v>
      </c>
      <c r="B71" s="28" t="s">
        <v>63</v>
      </c>
      <c r="C71" s="39">
        <v>5813.6</v>
      </c>
      <c r="D71" s="11">
        <v>20444.4</v>
      </c>
      <c r="E71" s="11">
        <v>4918.6</v>
      </c>
      <c r="F71" s="36">
        <f t="shared" si="6"/>
        <v>24.05842186613449</v>
      </c>
      <c r="G71" s="44">
        <f t="shared" si="5"/>
        <v>84.60506398789046</v>
      </c>
      <c r="H71" s="1"/>
      <c r="I71" s="1"/>
      <c r="J71" s="1"/>
      <c r="K71" s="1"/>
    </row>
    <row r="72" spans="1:11" s="37" customFormat="1" ht="11.25">
      <c r="A72" s="42" t="s">
        <v>64</v>
      </c>
      <c r="B72" s="28" t="s">
        <v>65</v>
      </c>
      <c r="C72" s="39">
        <v>24990</v>
      </c>
      <c r="D72" s="11">
        <v>148900.7</v>
      </c>
      <c r="E72" s="11">
        <v>26413.8</v>
      </c>
      <c r="F72" s="36">
        <f t="shared" si="6"/>
        <v>17.73920471831227</v>
      </c>
      <c r="G72" s="44">
        <f t="shared" si="5"/>
        <v>105.69747899159663</v>
      </c>
      <c r="H72" s="1"/>
      <c r="I72" s="1"/>
      <c r="J72" s="1"/>
      <c r="K72" s="1"/>
    </row>
    <row r="73" spans="1:11" s="37" customFormat="1" ht="11.25">
      <c r="A73" s="42" t="s">
        <v>114</v>
      </c>
      <c r="B73" s="28" t="s">
        <v>115</v>
      </c>
      <c r="C73" s="39">
        <v>2720.7</v>
      </c>
      <c r="D73" s="11">
        <v>10875.7</v>
      </c>
      <c r="E73" s="56">
        <v>2600</v>
      </c>
      <c r="F73" s="36">
        <f t="shared" si="6"/>
        <v>23.906507167354743</v>
      </c>
      <c r="G73" s="44"/>
      <c r="H73" s="1"/>
      <c r="I73" s="1"/>
      <c r="J73" s="1"/>
      <c r="K73" s="1"/>
    </row>
    <row r="74" spans="1:11" s="37" customFormat="1" ht="11.25">
      <c r="A74" s="42" t="s">
        <v>66</v>
      </c>
      <c r="B74" s="28" t="s">
        <v>67</v>
      </c>
      <c r="C74" s="39">
        <v>10.5</v>
      </c>
      <c r="D74" s="11">
        <v>41</v>
      </c>
      <c r="E74" s="11">
        <v>0</v>
      </c>
      <c r="F74" s="36">
        <f t="shared" si="6"/>
        <v>0</v>
      </c>
      <c r="G74" s="44">
        <f t="shared" si="5"/>
        <v>0</v>
      </c>
      <c r="H74" s="1"/>
      <c r="I74" s="1"/>
      <c r="J74" s="1"/>
      <c r="K74" s="1"/>
    </row>
    <row r="75" spans="1:11" s="37" customFormat="1" ht="11.25">
      <c r="A75" s="42" t="s">
        <v>68</v>
      </c>
      <c r="B75" s="28" t="s">
        <v>69</v>
      </c>
      <c r="C75" s="39">
        <v>1904</v>
      </c>
      <c r="D75" s="11">
        <v>7175.2</v>
      </c>
      <c r="E75" s="11">
        <v>1687.8</v>
      </c>
      <c r="F75" s="36">
        <f t="shared" si="6"/>
        <v>23.522689263017057</v>
      </c>
      <c r="G75" s="44">
        <f t="shared" si="5"/>
        <v>88.64495798319328</v>
      </c>
      <c r="H75" s="1"/>
      <c r="I75" s="1"/>
      <c r="J75" s="1"/>
      <c r="K75" s="1"/>
    </row>
    <row r="76" spans="1:11" s="37" customFormat="1" ht="11.25">
      <c r="A76" s="33" t="s">
        <v>70</v>
      </c>
      <c r="B76" s="23" t="s">
        <v>71</v>
      </c>
      <c r="C76" s="38">
        <f>SUM(C77:C78)</f>
        <v>7256.4</v>
      </c>
      <c r="D76" s="38">
        <f>SUM(D77:D78)</f>
        <v>41228.4</v>
      </c>
      <c r="E76" s="38">
        <f>SUM(E77:E78)</f>
        <v>8498.4</v>
      </c>
      <c r="F76" s="24">
        <f t="shared" si="6"/>
        <v>20.61297552172774</v>
      </c>
      <c r="G76" s="18">
        <f t="shared" si="5"/>
        <v>117.11592525219116</v>
      </c>
      <c r="H76" s="1"/>
      <c r="I76" s="1"/>
      <c r="J76" s="1"/>
      <c r="K76" s="1"/>
    </row>
    <row r="77" spans="1:11" s="37" customFormat="1" ht="11.25">
      <c r="A77" s="42" t="s">
        <v>72</v>
      </c>
      <c r="B77" s="28" t="s">
        <v>73</v>
      </c>
      <c r="C77" s="39">
        <v>5700.5</v>
      </c>
      <c r="D77" s="11">
        <v>36900</v>
      </c>
      <c r="E77" s="11">
        <v>7005.7</v>
      </c>
      <c r="F77" s="36">
        <f t="shared" si="6"/>
        <v>18.98563685636856</v>
      </c>
      <c r="G77" s="44">
        <f t="shared" si="5"/>
        <v>122.89623717217788</v>
      </c>
      <c r="H77" s="1"/>
      <c r="I77" s="1"/>
      <c r="J77" s="1"/>
      <c r="K77" s="1"/>
    </row>
    <row r="78" spans="1:11" s="37" customFormat="1" ht="22.5">
      <c r="A78" s="42" t="s">
        <v>74</v>
      </c>
      <c r="B78" s="28" t="s">
        <v>75</v>
      </c>
      <c r="C78" s="39">
        <v>1555.9</v>
      </c>
      <c r="D78" s="11">
        <v>4328.4</v>
      </c>
      <c r="E78" s="11">
        <v>1492.7</v>
      </c>
      <c r="F78" s="36">
        <f t="shared" si="6"/>
        <v>34.486184271324284</v>
      </c>
      <c r="G78" s="44">
        <f t="shared" si="5"/>
        <v>95.93804229063564</v>
      </c>
      <c r="H78" s="1"/>
      <c r="I78" s="1"/>
      <c r="J78" s="1"/>
      <c r="K78" s="1"/>
    </row>
    <row r="79" spans="1:11" s="37" customFormat="1" ht="11.25">
      <c r="A79" s="33" t="s">
        <v>76</v>
      </c>
      <c r="B79" s="23" t="s">
        <v>77</v>
      </c>
      <c r="C79" s="38">
        <f>SUM(C80:C82)</f>
        <v>743.3</v>
      </c>
      <c r="D79" s="38">
        <f>SUM(D80:D82)</f>
        <v>3321.1000000000004</v>
      </c>
      <c r="E79" s="38">
        <f>SUM(E80:E82)</f>
        <v>682.2</v>
      </c>
      <c r="F79" s="24">
        <f t="shared" si="6"/>
        <v>20.541386889885878</v>
      </c>
      <c r="G79" s="18">
        <f t="shared" si="5"/>
        <v>91.77990044396611</v>
      </c>
      <c r="H79" s="1"/>
      <c r="I79" s="1"/>
      <c r="J79" s="1"/>
      <c r="K79" s="1"/>
    </row>
    <row r="80" spans="1:11" s="37" customFormat="1" ht="11.25">
      <c r="A80" s="34" t="s">
        <v>78</v>
      </c>
      <c r="B80" s="28" t="s">
        <v>79</v>
      </c>
      <c r="C80" s="39">
        <v>84.5</v>
      </c>
      <c r="D80" s="11">
        <v>497</v>
      </c>
      <c r="E80" s="11">
        <v>82.7</v>
      </c>
      <c r="F80" s="36">
        <v>0</v>
      </c>
      <c r="G80" s="44">
        <f t="shared" si="5"/>
        <v>97.86982248520711</v>
      </c>
      <c r="H80" s="1"/>
      <c r="I80" s="1"/>
      <c r="J80" s="1"/>
      <c r="K80" s="1"/>
    </row>
    <row r="81" spans="1:11" s="37" customFormat="1" ht="11.25">
      <c r="A81" s="34" t="s">
        <v>80</v>
      </c>
      <c r="B81" s="28" t="s">
        <v>81</v>
      </c>
      <c r="C81" s="39">
        <v>596.5</v>
      </c>
      <c r="D81" s="11">
        <v>2151.8</v>
      </c>
      <c r="E81" s="11">
        <v>524</v>
      </c>
      <c r="F81" s="36">
        <f t="shared" si="6"/>
        <v>24.35170554884283</v>
      </c>
      <c r="G81" s="44">
        <f t="shared" si="5"/>
        <v>87.84576697401508</v>
      </c>
      <c r="H81" s="1"/>
      <c r="I81" s="1"/>
      <c r="J81" s="1"/>
      <c r="K81" s="1"/>
    </row>
    <row r="82" spans="1:11" s="37" customFormat="1" ht="11.25">
      <c r="A82" s="42" t="s">
        <v>82</v>
      </c>
      <c r="B82" s="28" t="s">
        <v>83</v>
      </c>
      <c r="C82" s="39">
        <v>62.3</v>
      </c>
      <c r="D82" s="11">
        <v>672.3</v>
      </c>
      <c r="E82" s="11">
        <v>75.5</v>
      </c>
      <c r="F82" s="36">
        <f t="shared" si="6"/>
        <v>11.230105607615648</v>
      </c>
      <c r="G82" s="44">
        <f t="shared" si="5"/>
        <v>121.18780096308186</v>
      </c>
      <c r="H82" s="1"/>
      <c r="I82" s="1"/>
      <c r="J82" s="1"/>
      <c r="K82" s="1"/>
    </row>
    <row r="83" spans="1:11" s="37" customFormat="1" ht="11.25">
      <c r="A83" s="33" t="s">
        <v>84</v>
      </c>
      <c r="B83" s="23" t="s">
        <v>85</v>
      </c>
      <c r="C83" s="38">
        <f>SUM(C84:C85)</f>
        <v>1397.7</v>
      </c>
      <c r="D83" s="45">
        <f>SUM(D84:D85)</f>
        <v>3558.4</v>
      </c>
      <c r="E83" s="45">
        <f>SUM(E84:E85)</f>
        <v>1396.9</v>
      </c>
      <c r="F83" s="24">
        <f t="shared" si="6"/>
        <v>39.25640737410072</v>
      </c>
      <c r="G83" s="18">
        <f t="shared" si="5"/>
        <v>99.94276311082493</v>
      </c>
      <c r="H83" s="1"/>
      <c r="I83" s="1"/>
      <c r="J83" s="1"/>
      <c r="K83" s="1"/>
    </row>
    <row r="84" spans="1:11" s="37" customFormat="1" ht="11.25">
      <c r="A84" s="42" t="s">
        <v>86</v>
      </c>
      <c r="B84" s="28" t="s">
        <v>87</v>
      </c>
      <c r="C84" s="39">
        <v>1397.7</v>
      </c>
      <c r="D84" s="11">
        <v>3558.4</v>
      </c>
      <c r="E84" s="11">
        <v>1396.9</v>
      </c>
      <c r="F84" s="36">
        <f t="shared" si="6"/>
        <v>39.25640737410072</v>
      </c>
      <c r="G84" s="44">
        <f t="shared" si="5"/>
        <v>99.94276311082493</v>
      </c>
      <c r="H84" s="1"/>
      <c r="I84" s="1"/>
      <c r="J84" s="1"/>
      <c r="K84" s="1"/>
    </row>
    <row r="85" spans="1:11" s="37" customFormat="1" ht="11.25">
      <c r="A85" s="42" t="s">
        <v>88</v>
      </c>
      <c r="B85" s="28" t="s">
        <v>89</v>
      </c>
      <c r="C85" s="39">
        <v>0</v>
      </c>
      <c r="D85" s="11">
        <v>0</v>
      </c>
      <c r="E85" s="11">
        <v>0</v>
      </c>
      <c r="F85" s="36" t="e">
        <f t="shared" si="6"/>
        <v>#DIV/0!</v>
      </c>
      <c r="G85" s="44" t="e">
        <f t="shared" si="5"/>
        <v>#DIV/0!</v>
      </c>
      <c r="H85" s="1"/>
      <c r="I85" s="1"/>
      <c r="J85" s="1"/>
      <c r="K85" s="1"/>
    </row>
    <row r="86" spans="1:11" s="37" customFormat="1" ht="11.25">
      <c r="A86" s="33" t="s">
        <v>90</v>
      </c>
      <c r="B86" s="23" t="s">
        <v>91</v>
      </c>
      <c r="C86" s="38">
        <f>C87</f>
        <v>0</v>
      </c>
      <c r="D86" s="38">
        <f>D87</f>
        <v>758.8</v>
      </c>
      <c r="E86" s="38">
        <f>E87</f>
        <v>0</v>
      </c>
      <c r="F86" s="24">
        <f t="shared" si="6"/>
        <v>0</v>
      </c>
      <c r="G86" s="18" t="e">
        <f t="shared" si="5"/>
        <v>#DIV/0!</v>
      </c>
      <c r="H86" s="1"/>
      <c r="I86" s="1"/>
      <c r="J86" s="1"/>
      <c r="K86" s="1"/>
    </row>
    <row r="87" spans="1:11" s="37" customFormat="1" ht="11.25">
      <c r="A87" s="42" t="s">
        <v>92</v>
      </c>
      <c r="B87" s="28" t="s">
        <v>93</v>
      </c>
      <c r="C87" s="39">
        <v>0</v>
      </c>
      <c r="D87" s="11">
        <v>758.8</v>
      </c>
      <c r="E87" s="11">
        <v>0</v>
      </c>
      <c r="F87" s="36">
        <f t="shared" si="6"/>
        <v>0</v>
      </c>
      <c r="G87" s="44" t="e">
        <f t="shared" si="5"/>
        <v>#DIV/0!</v>
      </c>
      <c r="H87" s="1"/>
      <c r="I87" s="1"/>
      <c r="J87" s="1"/>
      <c r="K87" s="1"/>
    </row>
    <row r="88" spans="1:11" s="37" customFormat="1" ht="22.5">
      <c r="A88" s="33" t="s">
        <v>94</v>
      </c>
      <c r="B88" s="23" t="s">
        <v>95</v>
      </c>
      <c r="C88" s="10">
        <f>C89</f>
        <v>0</v>
      </c>
      <c r="D88" s="10">
        <f>D89</f>
        <v>260</v>
      </c>
      <c r="E88" s="10">
        <f>E89</f>
        <v>0</v>
      </c>
      <c r="F88" s="24">
        <f>E88/D88*100</f>
        <v>0</v>
      </c>
      <c r="G88" s="18">
        <v>0</v>
      </c>
      <c r="H88" s="1"/>
      <c r="I88" s="1"/>
      <c r="J88" s="1"/>
      <c r="K88" s="1"/>
    </row>
    <row r="89" spans="1:11" s="37" customFormat="1" ht="22.5">
      <c r="A89" s="42" t="s">
        <v>96</v>
      </c>
      <c r="B89" s="28" t="s">
        <v>97</v>
      </c>
      <c r="C89" s="38">
        <v>0</v>
      </c>
      <c r="D89" s="11">
        <v>260</v>
      </c>
      <c r="E89" s="11">
        <v>0</v>
      </c>
      <c r="F89" s="36">
        <f t="shared" si="6"/>
        <v>0</v>
      </c>
      <c r="G89" s="44">
        <v>0</v>
      </c>
      <c r="H89" s="1"/>
      <c r="I89" s="1"/>
      <c r="J89" s="1"/>
      <c r="K89" s="1"/>
    </row>
    <row r="90" spans="1:7" ht="22.5">
      <c r="A90" s="33" t="s">
        <v>41</v>
      </c>
      <c r="B90" s="23" t="s">
        <v>29</v>
      </c>
      <c r="C90" s="38">
        <v>199.7</v>
      </c>
      <c r="D90" s="38">
        <f>SUM(D91:D92)</f>
        <v>863.7</v>
      </c>
      <c r="E90" s="38">
        <f>SUM(E91:E92)</f>
        <v>216</v>
      </c>
      <c r="F90" s="24">
        <f t="shared" si="6"/>
        <v>25.008683570684266</v>
      </c>
      <c r="G90" s="18">
        <f t="shared" si="5"/>
        <v>108.16224336504759</v>
      </c>
    </row>
    <row r="91" spans="1:7" ht="11.25">
      <c r="A91" s="34" t="s">
        <v>98</v>
      </c>
      <c r="B91" s="35" t="s">
        <v>99</v>
      </c>
      <c r="C91" s="39">
        <v>199.7</v>
      </c>
      <c r="D91" s="11">
        <v>863.7</v>
      </c>
      <c r="E91" s="11">
        <v>216</v>
      </c>
      <c r="F91" s="36">
        <f t="shared" si="6"/>
        <v>25.008683570684266</v>
      </c>
      <c r="G91" s="44">
        <f t="shared" si="5"/>
        <v>108.16224336504759</v>
      </c>
    </row>
    <row r="92" spans="1:11" s="37" customFormat="1" ht="22.5">
      <c r="A92" s="34" t="s">
        <v>46</v>
      </c>
      <c r="B92" s="28" t="s">
        <v>100</v>
      </c>
      <c r="C92" s="39">
        <v>0</v>
      </c>
      <c r="D92" s="11">
        <v>0</v>
      </c>
      <c r="E92" s="11">
        <v>0</v>
      </c>
      <c r="F92" s="36" t="e">
        <f t="shared" si="6"/>
        <v>#DIV/0!</v>
      </c>
      <c r="G92" s="44" t="e">
        <f t="shared" si="5"/>
        <v>#DIV/0!</v>
      </c>
      <c r="H92" s="1"/>
      <c r="I92" s="1"/>
      <c r="J92" s="1"/>
      <c r="K92" s="1"/>
    </row>
    <row r="93" spans="1:7" ht="11.25">
      <c r="A93" s="16"/>
      <c r="B93" s="23" t="s">
        <v>28</v>
      </c>
      <c r="C93" s="43">
        <f>C54+C61+C63+C68+C70+C76+C79+C83+C86+C88+C90</f>
        <v>52170.899999999994</v>
      </c>
      <c r="D93" s="43">
        <f>D54+D61+D63+D68+D70+D76+D79+D83+D86+D88+D90</f>
        <v>292663.4</v>
      </c>
      <c r="E93" s="43">
        <f>E54+E61+E63+E68+E70+E76+E79+E83+E86+E88+E90</f>
        <v>53606.8</v>
      </c>
      <c r="F93" s="24">
        <f t="shared" si="6"/>
        <v>18.316878707757787</v>
      </c>
      <c r="G93" s="18">
        <f t="shared" si="5"/>
        <v>102.75230061202703</v>
      </c>
    </row>
    <row r="94" spans="1:7" ht="22.5">
      <c r="A94" s="16"/>
      <c r="B94" s="23" t="s">
        <v>21</v>
      </c>
      <c r="C94" s="40">
        <f>C52-C93</f>
        <v>7231</v>
      </c>
      <c r="D94" s="10">
        <f>D52-D93</f>
        <v>1301.399999999965</v>
      </c>
      <c r="E94" s="10">
        <f>E52-E93</f>
        <v>9992.399999999994</v>
      </c>
      <c r="F94" s="24">
        <f t="shared" si="6"/>
        <v>767.8192715537316</v>
      </c>
      <c r="G94" s="18">
        <f t="shared" si="5"/>
        <v>138.18835569077575</v>
      </c>
    </row>
    <row r="95" spans="1:7" ht="11.25">
      <c r="A95" s="16"/>
      <c r="B95" s="59" t="s">
        <v>30</v>
      </c>
      <c r="C95" s="59"/>
      <c r="D95" s="59"/>
      <c r="E95" s="59"/>
      <c r="F95" s="59"/>
      <c r="G95" s="14"/>
    </row>
    <row r="96" spans="1:7" ht="11.25">
      <c r="A96" s="16"/>
      <c r="B96" s="47" t="s">
        <v>118</v>
      </c>
      <c r="C96" s="46">
        <v>-7231</v>
      </c>
      <c r="D96" s="48">
        <v>-1301.4</v>
      </c>
      <c r="E96" s="48">
        <v>-9992.4</v>
      </c>
      <c r="F96" s="46"/>
      <c r="G96" s="46"/>
    </row>
    <row r="97" spans="1:11" s="4" customFormat="1" ht="22.5">
      <c r="A97" s="27"/>
      <c r="B97" s="25" t="s">
        <v>22</v>
      </c>
      <c r="C97" s="25"/>
      <c r="D97" s="12"/>
      <c r="E97" s="12"/>
      <c r="F97" s="26"/>
      <c r="G97" s="26"/>
      <c r="H97" s="1"/>
      <c r="I97" s="1"/>
      <c r="J97" s="1"/>
      <c r="K97" s="1"/>
    </row>
    <row r="98" spans="1:11" s="4" customFormat="1" ht="22.5">
      <c r="A98" s="27"/>
      <c r="B98" s="28" t="s">
        <v>23</v>
      </c>
      <c r="C98" s="25"/>
      <c r="D98" s="12">
        <v>0</v>
      </c>
      <c r="E98" s="12">
        <v>0</v>
      </c>
      <c r="F98" s="26"/>
      <c r="G98" s="26"/>
      <c r="H98" s="1"/>
      <c r="I98" s="1"/>
      <c r="J98" s="1"/>
      <c r="K98" s="1"/>
    </row>
    <row r="99" spans="1:7" ht="25.5" customHeight="1">
      <c r="A99" s="16"/>
      <c r="B99" s="28" t="s">
        <v>23</v>
      </c>
      <c r="C99" s="28"/>
      <c r="D99" s="12">
        <v>0</v>
      </c>
      <c r="E99" s="12">
        <v>0</v>
      </c>
      <c r="F99" s="26"/>
      <c r="G99" s="26"/>
    </row>
    <row r="100" spans="1:11" s="4" customFormat="1" ht="22.5">
      <c r="A100" s="27"/>
      <c r="B100" s="25" t="s">
        <v>2</v>
      </c>
      <c r="C100" s="25"/>
      <c r="D100" s="12"/>
      <c r="E100" s="12"/>
      <c r="F100" s="26"/>
      <c r="G100" s="26"/>
      <c r="H100" s="1"/>
      <c r="I100" s="1"/>
      <c r="J100" s="1"/>
      <c r="K100" s="1"/>
    </row>
    <row r="101" spans="1:11" s="4" customFormat="1" ht="22.5">
      <c r="A101" s="27"/>
      <c r="B101" s="25" t="s">
        <v>3</v>
      </c>
      <c r="C101" s="12">
        <v>-7231</v>
      </c>
      <c r="D101" s="4">
        <v>-1301.4</v>
      </c>
      <c r="E101" s="12">
        <v>-9992.4</v>
      </c>
      <c r="F101" s="26"/>
      <c r="G101" s="26"/>
      <c r="H101" s="1"/>
      <c r="I101" s="1"/>
      <c r="J101" s="1"/>
      <c r="K101" s="1"/>
    </row>
    <row r="102" spans="1:7" ht="11.25">
      <c r="A102" s="16"/>
      <c r="B102" s="23" t="s">
        <v>28</v>
      </c>
      <c r="C102" s="10">
        <f>SUM(C97:C101)</f>
        <v>-7231</v>
      </c>
      <c r="D102" s="10">
        <f>SUM(D97:D101)</f>
        <v>-1301.4</v>
      </c>
      <c r="E102" s="10">
        <f>SUM(E97:E101)</f>
        <v>-9992.4</v>
      </c>
      <c r="F102" s="24"/>
      <c r="G102" s="24"/>
    </row>
    <row r="103" spans="1:7" ht="45" customHeight="1">
      <c r="A103" s="69" t="s">
        <v>124</v>
      </c>
      <c r="B103" s="70"/>
      <c r="C103" s="70"/>
      <c r="D103" s="70"/>
      <c r="E103" s="70"/>
      <c r="F103" s="70"/>
      <c r="G103" s="70"/>
    </row>
  </sheetData>
  <sheetProtection/>
  <mergeCells count="19">
    <mergeCell ref="A103:G103"/>
    <mergeCell ref="C4:E4"/>
    <mergeCell ref="C5:E5"/>
    <mergeCell ref="C6:E6"/>
    <mergeCell ref="F6:G6"/>
    <mergeCell ref="F5:G5"/>
    <mergeCell ref="F4:G4"/>
    <mergeCell ref="B13:F13"/>
    <mergeCell ref="B53:F53"/>
    <mergeCell ref="B95:F95"/>
    <mergeCell ref="A7:G10"/>
    <mergeCell ref="A1:G1"/>
    <mergeCell ref="A3:B3"/>
    <mergeCell ref="C3:E3"/>
    <mergeCell ref="F3:G3"/>
    <mergeCell ref="A4:B4"/>
    <mergeCell ref="A5:B5"/>
    <mergeCell ref="A6:B6"/>
    <mergeCell ref="A2:G2"/>
  </mergeCells>
  <printOptions horizontalCentered="1"/>
  <pageMargins left="0.5905511811023623" right="0.3937007874015748" top="0.5511811023622047" bottom="0.5905511811023623" header="0.5905511811023623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2020-04-09T07:16:57Z</cp:lastPrinted>
  <dcterms:created xsi:type="dcterms:W3CDTF">2009-04-17T07:03:32Z</dcterms:created>
  <dcterms:modified xsi:type="dcterms:W3CDTF">2021-04-12T07:28:21Z</dcterms:modified>
  <cp:category/>
  <cp:version/>
  <cp:contentType/>
  <cp:contentStatus/>
</cp:coreProperties>
</file>